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75" windowHeight="15330" activeTab="0"/>
  </bookViews>
  <sheets>
    <sheet name="LGvsMO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<sst xmlns="http://schemas.openxmlformats.org/spreadsheetml/2006/main" count="124" uniqueCount="77">
  <si>
    <t>COMPARING THE LG 800G to the MOTOROLA EX124G</t>
  </si>
  <si>
    <t>Relative</t>
  </si>
  <si>
    <t>Weighted Scores</t>
  </si>
  <si>
    <t>FEATURE</t>
  </si>
  <si>
    <t>Importance</t>
  </si>
  <si>
    <t>LG 800G</t>
  </si>
  <si>
    <t>Score</t>
  </si>
  <si>
    <t>Moto EX124G</t>
  </si>
  <si>
    <t>Price</t>
  </si>
  <si>
    <t>Relative price</t>
  </si>
  <si>
    <t>Measure</t>
  </si>
  <si>
    <t>Minutes for life</t>
  </si>
  <si>
    <t>double/triple</t>
  </si>
  <si>
    <t>CPU speed</t>
  </si>
  <si>
    <t>?</t>
  </si>
  <si>
    <t>External memory</t>
  </si>
  <si>
    <t>4GB</t>
  </si>
  <si>
    <t>32GB</t>
  </si>
  <si>
    <t>Screen size (pixels)</t>
  </si>
  <si>
    <t xml:space="preserve">240 x 320 </t>
  </si>
  <si>
    <t xml:space="preserve">240 x 400 </t>
  </si>
  <si>
    <t>FM radio</t>
  </si>
  <si>
    <t>no</t>
  </si>
  <si>
    <t>yes</t>
  </si>
  <si>
    <t>Music player</t>
  </si>
  <si>
    <t>Equalizer/bass boost</t>
  </si>
  <si>
    <t>Reverb</t>
  </si>
  <si>
    <t>Camera resolution</t>
  </si>
  <si>
    <t>2 MP</t>
  </si>
  <si>
    <t>3 MP</t>
  </si>
  <si>
    <t>Video recorder/player</t>
  </si>
  <si>
    <t>Calculator</t>
  </si>
  <si>
    <t>scientific</t>
  </si>
  <si>
    <t>simple</t>
  </si>
  <si>
    <t>Calendar/scheduler</t>
  </si>
  <si>
    <t>complex</t>
  </si>
  <si>
    <t>competent</t>
  </si>
  <si>
    <t xml:space="preserve">accelerometors/inclinator </t>
  </si>
  <si>
    <t>Yes</t>
  </si>
  <si>
    <t xml:space="preserve">Included Games </t>
  </si>
  <si>
    <t>two</t>
  </si>
  <si>
    <t>none</t>
  </si>
  <si>
    <t>Voice recorder</t>
  </si>
  <si>
    <t>Tasks pad</t>
  </si>
  <si>
    <t>World clock</t>
  </si>
  <si>
    <t>Alarm clock</t>
  </si>
  <si>
    <t>Stop watch</t>
  </si>
  <si>
    <t>Ease of use</t>
  </si>
  <si>
    <t>easy</t>
  </si>
  <si>
    <t>medium</t>
  </si>
  <si>
    <t>Bluetooth earphones</t>
  </si>
  <si>
    <t>Bluetooth file Xfer</t>
  </si>
  <si>
    <t>Unit converter</t>
  </si>
  <si>
    <t>multi</t>
  </si>
  <si>
    <t>currency</t>
  </si>
  <si>
    <t>Document Reader</t>
  </si>
  <si>
    <t>No</t>
  </si>
  <si>
    <t>Touchscreen</t>
  </si>
  <si>
    <t>finger/stylus</t>
  </si>
  <si>
    <t>data cable</t>
  </si>
  <si>
    <t>WiFi</t>
  </si>
  <si>
    <t>GPS</t>
  </si>
  <si>
    <t>Total</t>
  </si>
  <si>
    <t>Relative points</t>
  </si>
  <si>
    <t>You can add add features</t>
  </si>
  <si>
    <t>Price/point (lower s better)</t>
  </si>
  <si>
    <t>Weighted scores and Best Value are calculated for you</t>
  </si>
  <si>
    <t>Points/price (higher s better)</t>
  </si>
  <si>
    <t>INSTRUCTIONS:</t>
  </si>
  <si>
    <t>Realative Value (higher is better)</t>
  </si>
  <si>
    <t>Manufacturer support</t>
  </si>
  <si>
    <t>stylus</t>
  </si>
  <si>
    <t>Memo pad</t>
  </si>
  <si>
    <t>Caller Blacklist</t>
  </si>
  <si>
    <t>Call reject</t>
  </si>
  <si>
    <r>
      <t>RELATIVE IMPORTANCE</t>
    </r>
    <r>
      <rPr>
        <sz val="8"/>
        <rFont val="Arial"/>
        <family val="2"/>
      </rPr>
      <t xml:space="preserve"> (RI) is a rational and objective method to estabish relative weights consistent with what features are important to you.  If an feature is important to you, give it a RI of 5. If a feature is very important to you, give it a RI greater than 5.  If it is less important to you, give it a score less than 5.  </t>
    </r>
  </si>
  <si>
    <r>
      <t>SCORE</t>
    </r>
    <r>
      <rPr>
        <sz val="8"/>
        <rFont val="Arial"/>
        <family val="2"/>
      </rPr>
      <t>s for a feature range between 100 (fully meets your expectation) to 0 (absent). If you don't have an expectation. give the phone with the best performance for the feature a 100.  Give the other phone something less than 100.  For a feature that really wows you, consider a score higher than 100, comensurate with its performance relative to your expected performance.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</si>
</sst>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_(* #,##0.0_);_(* \(#,##0.0\);_(* &quot;-&quot;??_);_(@_)"/>
    <numFmt numFmtId="174" formatCode="_(* #,##0_);_(* \(#,##0\);_(* &quot;-&quot;??_);_(@_)"/>
    <numFmt numFmtId="175" formatCode="#,##0.0_);[Red]\(#,##0.0\)"/>
    <numFmt numFmtId="176" formatCode="&quot;$&quot;#,##0.0_);[Red]\(&quot;$&quot;#,##0.0\)"/>
    <numFmt numFmtId="177" formatCode="0.00000000000000%"/>
    <numFmt numFmtId="178" formatCode="0.0000000000000%"/>
    <numFmt numFmtId="179" formatCode="0.000000000000%"/>
    <numFmt numFmtId="180" formatCode="0.00000000000%"/>
    <numFmt numFmtId="181" formatCode="0.0000000000%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6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6" fontId="6" fillId="3" borderId="5" xfId="0" applyNumberFormat="1" applyFont="1" applyFill="1" applyBorder="1" applyAlignment="1" applyProtection="1">
      <alignment horizontal="center"/>
      <protection locked="0"/>
    </xf>
    <xf numFmtId="40" fontId="3" fillId="0" borderId="5" xfId="0" applyNumberFormat="1" applyFont="1" applyBorder="1" applyAlignment="1">
      <alignment horizontal="center"/>
    </xf>
    <xf numFmtId="0" fontId="3" fillId="2" borderId="5" xfId="0" applyFont="1" applyFill="1" applyBorder="1" applyAlignment="1">
      <alignment/>
    </xf>
    <xf numFmtId="40" fontId="6" fillId="0" borderId="5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6" fontId="5" fillId="0" borderId="0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/>
    </xf>
    <xf numFmtId="40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6" fontId="6" fillId="0" borderId="0" xfId="0" applyNumberFormat="1" applyFont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/>
      <protection locked="0"/>
    </xf>
    <xf numFmtId="2" fontId="3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>
      <alignment horizontal="center"/>
    </xf>
    <xf numFmtId="38" fontId="6" fillId="3" borderId="0" xfId="0" applyNumberFormat="1" applyFont="1" applyFill="1" applyAlignment="1" applyProtection="1">
      <alignment horizontal="center"/>
      <protection locked="0"/>
    </xf>
    <xf numFmtId="1" fontId="6" fillId="3" borderId="0" xfId="0" applyNumberFormat="1" applyFont="1" applyFill="1" applyAlignment="1" applyProtection="1">
      <alignment horizontal="center"/>
      <protection locked="0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right"/>
    </xf>
    <xf numFmtId="40" fontId="3" fillId="0" borderId="0" xfId="0" applyNumberFormat="1" applyFont="1" applyAlignment="1">
      <alignment horizontal="center"/>
    </xf>
    <xf numFmtId="9" fontId="7" fillId="0" borderId="4" xfId="2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9" fontId="3" fillId="0" borderId="0" xfId="2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H37" sqref="H37"/>
    </sheetView>
  </sheetViews>
  <sheetFormatPr defaultColWidth="9.140625" defaultRowHeight="12.75"/>
  <cols>
    <col min="1" max="1" width="5.421875" style="3" customWidth="1"/>
    <col min="2" max="2" width="27.57421875" style="3" customWidth="1"/>
    <col min="3" max="3" width="9.00390625" style="6" customWidth="1"/>
    <col min="4" max="4" width="13.421875" style="6" customWidth="1"/>
    <col min="5" max="5" width="9.140625" style="6" customWidth="1"/>
    <col min="6" max="6" width="1.57421875" style="3" customWidth="1"/>
    <col min="7" max="7" width="14.421875" style="6" customWidth="1"/>
    <col min="8" max="8" width="9.140625" style="6" customWidth="1"/>
    <col min="9" max="9" width="1.57421875" style="3" customWidth="1"/>
    <col min="10" max="10" width="9.57421875" style="3" bestFit="1" customWidth="1"/>
    <col min="11" max="11" width="6.57421875" style="3" customWidth="1"/>
    <col min="12" max="12" width="9.57421875" style="3" bestFit="1" customWidth="1"/>
    <col min="13" max="13" width="1.421875" style="3" customWidth="1"/>
    <col min="14" max="16384" width="9.140625" style="3" customWidth="1"/>
  </cols>
  <sheetData>
    <row r="1" spans="2:12" ht="18.75" customHeight="1" thickBo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1.25">
      <c r="B2" s="5"/>
      <c r="C2" s="1" t="s">
        <v>1</v>
      </c>
      <c r="J2" s="7" t="s">
        <v>2</v>
      </c>
      <c r="K2" s="7"/>
      <c r="L2" s="7"/>
    </row>
    <row r="3" spans="2:13" ht="12" thickBot="1">
      <c r="B3" s="8" t="s">
        <v>3</v>
      </c>
      <c r="C3" s="2" t="s">
        <v>4</v>
      </c>
      <c r="D3" s="9" t="s">
        <v>5</v>
      </c>
      <c r="E3" s="9" t="s">
        <v>6</v>
      </c>
      <c r="F3" s="10"/>
      <c r="G3" s="9" t="s">
        <v>7</v>
      </c>
      <c r="H3" s="9" t="s">
        <v>6</v>
      </c>
      <c r="I3" s="11"/>
      <c r="J3" s="9" t="s">
        <v>5</v>
      </c>
      <c r="K3" s="6"/>
      <c r="L3" s="9" t="s">
        <v>7</v>
      </c>
      <c r="M3" s="12"/>
    </row>
    <row r="4" spans="2:13" ht="12" thickBot="1">
      <c r="B4" s="13" t="s">
        <v>8</v>
      </c>
      <c r="C4" s="14"/>
      <c r="D4" s="15">
        <v>50</v>
      </c>
      <c r="E4" s="16"/>
      <c r="F4" s="17"/>
      <c r="G4" s="15">
        <v>80</v>
      </c>
      <c r="H4" s="18"/>
      <c r="I4" s="19"/>
      <c r="J4" s="20">
        <f>D4</f>
        <v>50</v>
      </c>
      <c r="K4" s="21"/>
      <c r="L4" s="20">
        <f>G4</f>
        <v>80</v>
      </c>
      <c r="M4" s="12"/>
    </row>
    <row r="5" spans="2:13" ht="12" thickBot="1">
      <c r="B5" s="22" t="s">
        <v>9</v>
      </c>
      <c r="C5" s="23"/>
      <c r="I5" s="24"/>
      <c r="J5" s="25"/>
      <c r="K5" s="26">
        <f>L4/J4</f>
        <v>1.6</v>
      </c>
      <c r="L5" s="25"/>
      <c r="M5" s="12"/>
    </row>
    <row r="6" spans="2:13" ht="11.25">
      <c r="B6" s="27"/>
      <c r="C6" s="23"/>
      <c r="D6" s="28" t="s">
        <v>10</v>
      </c>
      <c r="E6" s="29" t="s">
        <v>6</v>
      </c>
      <c r="F6" s="30"/>
      <c r="G6" s="28" t="s">
        <v>10</v>
      </c>
      <c r="H6" s="31" t="s">
        <v>6</v>
      </c>
      <c r="I6" s="24"/>
      <c r="J6" s="25"/>
      <c r="K6" s="32"/>
      <c r="L6" s="25"/>
      <c r="M6" s="12"/>
    </row>
    <row r="7" spans="1:13" ht="11.25">
      <c r="A7" s="33">
        <v>1</v>
      </c>
      <c r="B7" s="34" t="s">
        <v>8</v>
      </c>
      <c r="C7" s="35">
        <v>5</v>
      </c>
      <c r="D7" s="36">
        <v>50</v>
      </c>
      <c r="E7" s="37">
        <v>100</v>
      </c>
      <c r="F7" s="38"/>
      <c r="G7" s="36">
        <v>80</v>
      </c>
      <c r="H7" s="37">
        <f>100*5/8</f>
        <v>62.5</v>
      </c>
      <c r="I7" s="24"/>
      <c r="J7" s="39">
        <f aca="true" t="shared" si="0" ref="J7:J42">$C7/C$44*E7</f>
        <v>3.0864197530864197</v>
      </c>
      <c r="K7" s="32"/>
      <c r="L7" s="39">
        <f aca="true" t="shared" si="1" ref="L7:L42">$C7/C$44*H7</f>
        <v>1.9290123456790123</v>
      </c>
      <c r="M7" s="12"/>
    </row>
    <row r="8" spans="1:13" ht="11.25">
      <c r="A8" s="33">
        <v>2</v>
      </c>
      <c r="B8" s="40" t="s">
        <v>11</v>
      </c>
      <c r="C8" s="35">
        <v>5</v>
      </c>
      <c r="D8" s="41" t="s">
        <v>12</v>
      </c>
      <c r="E8" s="42">
        <v>100</v>
      </c>
      <c r="F8" s="43"/>
      <c r="G8" s="41" t="s">
        <v>12</v>
      </c>
      <c r="H8" s="42">
        <v>100</v>
      </c>
      <c r="I8" s="44"/>
      <c r="J8" s="39">
        <f t="shared" si="0"/>
        <v>3.0864197530864197</v>
      </c>
      <c r="K8" s="39"/>
      <c r="L8" s="39">
        <f t="shared" si="1"/>
        <v>3.0864197530864197</v>
      </c>
      <c r="M8" s="12"/>
    </row>
    <row r="9" spans="1:13" ht="11.25">
      <c r="A9" s="33">
        <v>3</v>
      </c>
      <c r="B9" s="40" t="s">
        <v>13</v>
      </c>
      <c r="C9" s="35">
        <v>5</v>
      </c>
      <c r="D9" s="41" t="s">
        <v>14</v>
      </c>
      <c r="E9" s="42">
        <v>100</v>
      </c>
      <c r="F9" s="43"/>
      <c r="G9" s="41" t="s">
        <v>14</v>
      </c>
      <c r="H9" s="42">
        <v>100</v>
      </c>
      <c r="I9" s="44"/>
      <c r="J9" s="39">
        <f t="shared" si="0"/>
        <v>3.0864197530864197</v>
      </c>
      <c r="K9" s="39"/>
      <c r="L9" s="39">
        <f t="shared" si="1"/>
        <v>3.0864197530864197</v>
      </c>
      <c r="M9" s="12"/>
    </row>
    <row r="10" spans="1:13" ht="11.25">
      <c r="A10" s="33">
        <v>4</v>
      </c>
      <c r="B10" s="40" t="s">
        <v>15</v>
      </c>
      <c r="C10" s="35">
        <v>5</v>
      </c>
      <c r="D10" s="41" t="s">
        <v>16</v>
      </c>
      <c r="E10" s="42">
        <f>100*4/32</f>
        <v>12.5</v>
      </c>
      <c r="F10" s="43"/>
      <c r="G10" s="41" t="s">
        <v>17</v>
      </c>
      <c r="H10" s="42">
        <v>100</v>
      </c>
      <c r="I10" s="44"/>
      <c r="J10" s="39">
        <f t="shared" si="0"/>
        <v>0.38580246913580246</v>
      </c>
      <c r="K10" s="39"/>
      <c r="L10" s="39">
        <f t="shared" si="1"/>
        <v>3.0864197530864197</v>
      </c>
      <c r="M10" s="12"/>
    </row>
    <row r="11" spans="1:13" ht="11.25">
      <c r="A11" s="33">
        <v>5</v>
      </c>
      <c r="B11" s="40" t="s">
        <v>18</v>
      </c>
      <c r="C11" s="35">
        <v>5</v>
      </c>
      <c r="D11" s="41" t="s">
        <v>19</v>
      </c>
      <c r="E11" s="45">
        <f>100*320/400</f>
        <v>80</v>
      </c>
      <c r="F11" s="43"/>
      <c r="G11" s="41" t="s">
        <v>20</v>
      </c>
      <c r="H11" s="46">
        <v>100</v>
      </c>
      <c r="I11" s="44"/>
      <c r="J11" s="39">
        <f t="shared" si="0"/>
        <v>2.4691358024691357</v>
      </c>
      <c r="K11" s="39"/>
      <c r="L11" s="39">
        <f t="shared" si="1"/>
        <v>3.0864197530864197</v>
      </c>
      <c r="M11" s="12"/>
    </row>
    <row r="12" spans="1:13" ht="11.25">
      <c r="A12" s="33">
        <v>6</v>
      </c>
      <c r="B12" s="40" t="s">
        <v>21</v>
      </c>
      <c r="C12" s="35">
        <v>5</v>
      </c>
      <c r="D12" s="41" t="s">
        <v>22</v>
      </c>
      <c r="E12" s="42">
        <v>0</v>
      </c>
      <c r="F12" s="43"/>
      <c r="G12" s="41" t="s">
        <v>23</v>
      </c>
      <c r="H12" s="42">
        <v>100</v>
      </c>
      <c r="I12" s="44"/>
      <c r="J12" s="39">
        <f t="shared" si="0"/>
        <v>0</v>
      </c>
      <c r="K12" s="39"/>
      <c r="L12" s="39">
        <f t="shared" si="1"/>
        <v>3.0864197530864197</v>
      </c>
      <c r="M12" s="12"/>
    </row>
    <row r="13" spans="1:13" ht="11.25">
      <c r="A13" s="33">
        <v>7</v>
      </c>
      <c r="B13" s="40" t="s">
        <v>24</v>
      </c>
      <c r="C13" s="35">
        <v>5</v>
      </c>
      <c r="D13" s="41" t="s">
        <v>23</v>
      </c>
      <c r="E13" s="42">
        <v>100</v>
      </c>
      <c r="F13" s="43"/>
      <c r="G13" s="41" t="s">
        <v>23</v>
      </c>
      <c r="H13" s="42">
        <v>100</v>
      </c>
      <c r="I13" s="44"/>
      <c r="J13" s="39">
        <f t="shared" si="0"/>
        <v>3.0864197530864197</v>
      </c>
      <c r="K13" s="39"/>
      <c r="L13" s="39">
        <f t="shared" si="1"/>
        <v>3.0864197530864197</v>
      </c>
      <c r="M13" s="12"/>
    </row>
    <row r="14" spans="1:13" ht="11.25">
      <c r="A14" s="33">
        <v>8</v>
      </c>
      <c r="B14" s="40" t="s">
        <v>25</v>
      </c>
      <c r="C14" s="35">
        <v>5</v>
      </c>
      <c r="D14" s="41" t="s">
        <v>23</v>
      </c>
      <c r="E14" s="42">
        <v>100</v>
      </c>
      <c r="F14" s="43"/>
      <c r="G14" s="41" t="s">
        <v>23</v>
      </c>
      <c r="H14" s="42">
        <v>100</v>
      </c>
      <c r="I14" s="44"/>
      <c r="J14" s="39">
        <f t="shared" si="0"/>
        <v>3.0864197530864197</v>
      </c>
      <c r="K14" s="39"/>
      <c r="L14" s="39">
        <f t="shared" si="1"/>
        <v>3.0864197530864197</v>
      </c>
      <c r="M14" s="12"/>
    </row>
    <row r="15" spans="1:13" ht="11.25">
      <c r="A15" s="33">
        <v>9</v>
      </c>
      <c r="B15" s="40" t="s">
        <v>26</v>
      </c>
      <c r="C15" s="35">
        <v>10</v>
      </c>
      <c r="D15" s="41" t="s">
        <v>22</v>
      </c>
      <c r="E15" s="42">
        <v>0</v>
      </c>
      <c r="F15" s="43"/>
      <c r="G15" s="41" t="s">
        <v>23</v>
      </c>
      <c r="H15" s="42">
        <v>100</v>
      </c>
      <c r="I15" s="44"/>
      <c r="J15" s="39">
        <f t="shared" si="0"/>
        <v>0</v>
      </c>
      <c r="K15" s="39"/>
      <c r="L15" s="39">
        <f t="shared" si="1"/>
        <v>6.172839506172839</v>
      </c>
      <c r="M15" s="12"/>
    </row>
    <row r="16" spans="1:13" ht="11.25">
      <c r="A16" s="33">
        <v>10</v>
      </c>
      <c r="B16" s="40" t="s">
        <v>27</v>
      </c>
      <c r="C16" s="35">
        <v>7</v>
      </c>
      <c r="D16" s="41" t="s">
        <v>28</v>
      </c>
      <c r="E16" s="42">
        <v>67</v>
      </c>
      <c r="F16" s="43"/>
      <c r="G16" s="41" t="s">
        <v>29</v>
      </c>
      <c r="H16" s="42">
        <v>100</v>
      </c>
      <c r="I16" s="44"/>
      <c r="J16" s="39">
        <f t="shared" si="0"/>
        <v>2.8950617283950617</v>
      </c>
      <c r="K16" s="39"/>
      <c r="L16" s="39">
        <f t="shared" si="1"/>
        <v>4.320987654320987</v>
      </c>
      <c r="M16" s="12"/>
    </row>
    <row r="17" spans="1:13" ht="11.25">
      <c r="A17" s="33">
        <v>11</v>
      </c>
      <c r="B17" s="40" t="s">
        <v>30</v>
      </c>
      <c r="C17" s="35">
        <v>5</v>
      </c>
      <c r="D17" s="41" t="s">
        <v>23</v>
      </c>
      <c r="E17" s="42">
        <v>100</v>
      </c>
      <c r="F17" s="43"/>
      <c r="G17" s="41" t="s">
        <v>23</v>
      </c>
      <c r="H17" s="42">
        <v>100</v>
      </c>
      <c r="I17" s="44"/>
      <c r="J17" s="39">
        <f t="shared" si="0"/>
        <v>3.0864197530864197</v>
      </c>
      <c r="K17" s="39"/>
      <c r="L17" s="39">
        <f t="shared" si="1"/>
        <v>3.0864197530864197</v>
      </c>
      <c r="M17" s="12"/>
    </row>
    <row r="18" spans="1:13" ht="11.25">
      <c r="A18" s="33">
        <v>12</v>
      </c>
      <c r="B18" s="40" t="s">
        <v>31</v>
      </c>
      <c r="C18" s="35">
        <v>5</v>
      </c>
      <c r="D18" s="41" t="s">
        <v>32</v>
      </c>
      <c r="E18" s="42">
        <v>100</v>
      </c>
      <c r="F18" s="43"/>
      <c r="G18" s="41" t="s">
        <v>33</v>
      </c>
      <c r="H18" s="42">
        <v>20</v>
      </c>
      <c r="I18" s="44"/>
      <c r="J18" s="39">
        <f t="shared" si="0"/>
        <v>3.0864197530864197</v>
      </c>
      <c r="K18" s="39"/>
      <c r="L18" s="39">
        <f t="shared" si="1"/>
        <v>0.6172839506172839</v>
      </c>
      <c r="M18" s="12"/>
    </row>
    <row r="19" spans="1:13" ht="11.25">
      <c r="A19" s="33">
        <v>13</v>
      </c>
      <c r="B19" s="40" t="s">
        <v>34</v>
      </c>
      <c r="C19" s="35">
        <v>5</v>
      </c>
      <c r="D19" s="41" t="s">
        <v>35</v>
      </c>
      <c r="E19" s="42">
        <v>100</v>
      </c>
      <c r="F19" s="43"/>
      <c r="G19" s="41" t="s">
        <v>36</v>
      </c>
      <c r="H19" s="42">
        <v>40</v>
      </c>
      <c r="I19" s="44"/>
      <c r="J19" s="39">
        <f t="shared" si="0"/>
        <v>3.0864197530864197</v>
      </c>
      <c r="K19" s="39"/>
      <c r="L19" s="39">
        <f t="shared" si="1"/>
        <v>1.2345679012345678</v>
      </c>
      <c r="M19" s="12"/>
    </row>
    <row r="20" spans="1:13" ht="11.25">
      <c r="A20" s="33">
        <v>14</v>
      </c>
      <c r="B20" s="40" t="s">
        <v>37</v>
      </c>
      <c r="C20" s="35">
        <v>5</v>
      </c>
      <c r="D20" s="41" t="s">
        <v>22</v>
      </c>
      <c r="E20" s="42">
        <v>0</v>
      </c>
      <c r="F20" s="43"/>
      <c r="G20" s="41" t="s">
        <v>38</v>
      </c>
      <c r="H20" s="42">
        <v>100</v>
      </c>
      <c r="I20" s="44"/>
      <c r="J20" s="39">
        <f t="shared" si="0"/>
        <v>0</v>
      </c>
      <c r="K20" s="39"/>
      <c r="L20" s="39">
        <f t="shared" si="1"/>
        <v>3.0864197530864197</v>
      </c>
      <c r="M20" s="12"/>
    </row>
    <row r="21" spans="1:13" ht="11.25">
      <c r="A21" s="33">
        <v>15</v>
      </c>
      <c r="B21" s="40" t="s">
        <v>39</v>
      </c>
      <c r="C21" s="35">
        <v>5</v>
      </c>
      <c r="D21" s="41" t="s">
        <v>40</v>
      </c>
      <c r="E21" s="42">
        <v>20</v>
      </c>
      <c r="F21" s="43"/>
      <c r="G21" s="41" t="s">
        <v>41</v>
      </c>
      <c r="H21" s="42">
        <v>0</v>
      </c>
      <c r="I21" s="44"/>
      <c r="J21" s="39">
        <f t="shared" si="0"/>
        <v>0.6172839506172839</v>
      </c>
      <c r="K21" s="39"/>
      <c r="L21" s="39">
        <f t="shared" si="1"/>
        <v>0</v>
      </c>
      <c r="M21" s="12"/>
    </row>
    <row r="22" spans="1:13" ht="11.25">
      <c r="A22" s="33">
        <v>16</v>
      </c>
      <c r="B22" s="40" t="s">
        <v>42</v>
      </c>
      <c r="C22" s="35">
        <v>5</v>
      </c>
      <c r="D22" s="41" t="s">
        <v>23</v>
      </c>
      <c r="E22" s="42">
        <v>100</v>
      </c>
      <c r="F22" s="43"/>
      <c r="G22" s="41" t="s">
        <v>23</v>
      </c>
      <c r="H22" s="42">
        <v>100</v>
      </c>
      <c r="I22" s="44"/>
      <c r="J22" s="39">
        <f t="shared" si="0"/>
        <v>3.0864197530864197</v>
      </c>
      <c r="K22" s="39"/>
      <c r="L22" s="39">
        <f t="shared" si="1"/>
        <v>3.0864197530864197</v>
      </c>
      <c r="M22" s="12"/>
    </row>
    <row r="23" spans="1:13" ht="11.25">
      <c r="A23" s="33">
        <v>17</v>
      </c>
      <c r="B23" s="40" t="s">
        <v>43</v>
      </c>
      <c r="C23" s="35">
        <v>5</v>
      </c>
      <c r="D23" s="41" t="s">
        <v>23</v>
      </c>
      <c r="E23" s="42">
        <v>100</v>
      </c>
      <c r="F23" s="43"/>
      <c r="G23" s="41" t="s">
        <v>23</v>
      </c>
      <c r="H23" s="42">
        <v>100</v>
      </c>
      <c r="I23" s="44"/>
      <c r="J23" s="39">
        <f t="shared" si="0"/>
        <v>3.0864197530864197</v>
      </c>
      <c r="K23" s="39"/>
      <c r="L23" s="39">
        <f t="shared" si="1"/>
        <v>3.0864197530864197</v>
      </c>
      <c r="M23" s="12"/>
    </row>
    <row r="24" spans="1:13" ht="11.25">
      <c r="A24" s="33">
        <v>18</v>
      </c>
      <c r="B24" s="40" t="s">
        <v>72</v>
      </c>
      <c r="C24" s="35">
        <v>5</v>
      </c>
      <c r="D24" s="41" t="s">
        <v>23</v>
      </c>
      <c r="E24" s="42">
        <v>100</v>
      </c>
      <c r="F24" s="43"/>
      <c r="G24" s="41" t="s">
        <v>23</v>
      </c>
      <c r="H24" s="42">
        <v>100</v>
      </c>
      <c r="I24" s="44"/>
      <c r="J24" s="39">
        <f t="shared" si="0"/>
        <v>3.0864197530864197</v>
      </c>
      <c r="K24" s="39"/>
      <c r="L24" s="39">
        <f t="shared" si="1"/>
        <v>3.0864197530864197</v>
      </c>
      <c r="M24" s="12"/>
    </row>
    <row r="25" spans="1:13" ht="11.25">
      <c r="A25" s="33">
        <v>19</v>
      </c>
      <c r="B25" s="40" t="s">
        <v>44</v>
      </c>
      <c r="C25" s="35">
        <v>5</v>
      </c>
      <c r="D25" s="41" t="s">
        <v>23</v>
      </c>
      <c r="E25" s="42">
        <v>100</v>
      </c>
      <c r="F25" s="43"/>
      <c r="G25" s="41" t="s">
        <v>22</v>
      </c>
      <c r="H25" s="42">
        <v>0</v>
      </c>
      <c r="I25" s="44"/>
      <c r="J25" s="39">
        <f t="shared" si="0"/>
        <v>3.0864197530864197</v>
      </c>
      <c r="K25" s="39"/>
      <c r="L25" s="39">
        <f t="shared" si="1"/>
        <v>0</v>
      </c>
      <c r="M25" s="12"/>
    </row>
    <row r="26" spans="1:13" ht="11.25">
      <c r="A26" s="33">
        <v>20</v>
      </c>
      <c r="B26" s="40" t="s">
        <v>45</v>
      </c>
      <c r="C26" s="35">
        <v>5</v>
      </c>
      <c r="D26" s="41" t="s">
        <v>23</v>
      </c>
      <c r="E26" s="42">
        <v>100</v>
      </c>
      <c r="F26" s="43"/>
      <c r="G26" s="41" t="s">
        <v>23</v>
      </c>
      <c r="H26" s="42">
        <v>100</v>
      </c>
      <c r="I26" s="44"/>
      <c r="J26" s="39">
        <f t="shared" si="0"/>
        <v>3.0864197530864197</v>
      </c>
      <c r="K26" s="39"/>
      <c r="L26" s="39">
        <f t="shared" si="1"/>
        <v>3.0864197530864197</v>
      </c>
      <c r="M26" s="12"/>
    </row>
    <row r="27" spans="1:13" ht="11.25">
      <c r="A27" s="33">
        <v>21</v>
      </c>
      <c r="B27" s="40" t="s">
        <v>46</v>
      </c>
      <c r="C27" s="35">
        <v>5</v>
      </c>
      <c r="D27" s="41" t="s">
        <v>23</v>
      </c>
      <c r="E27" s="42">
        <v>100</v>
      </c>
      <c r="F27" s="43"/>
      <c r="G27" s="41" t="s">
        <v>23</v>
      </c>
      <c r="H27" s="42">
        <v>90</v>
      </c>
      <c r="I27" s="44"/>
      <c r="J27" s="39">
        <f t="shared" si="0"/>
        <v>3.0864197530864197</v>
      </c>
      <c r="K27" s="39"/>
      <c r="L27" s="39">
        <f t="shared" si="1"/>
        <v>2.7777777777777777</v>
      </c>
      <c r="M27" s="12"/>
    </row>
    <row r="28" spans="1:13" ht="11.25">
      <c r="A28" s="33">
        <v>22</v>
      </c>
      <c r="B28" s="40" t="s">
        <v>47</v>
      </c>
      <c r="C28" s="35">
        <v>5</v>
      </c>
      <c r="D28" s="33" t="s">
        <v>48</v>
      </c>
      <c r="E28" s="42">
        <v>100</v>
      </c>
      <c r="F28" s="43"/>
      <c r="G28" s="33" t="s">
        <v>49</v>
      </c>
      <c r="H28" s="42">
        <v>75</v>
      </c>
      <c r="I28" s="44"/>
      <c r="J28" s="39">
        <f t="shared" si="0"/>
        <v>3.0864197530864197</v>
      </c>
      <c r="K28" s="39"/>
      <c r="L28" s="39">
        <f t="shared" si="1"/>
        <v>2.314814814814815</v>
      </c>
      <c r="M28" s="12"/>
    </row>
    <row r="29" spans="1:13" ht="11.25">
      <c r="A29" s="33">
        <v>23</v>
      </c>
      <c r="B29" s="40" t="s">
        <v>50</v>
      </c>
      <c r="C29" s="35">
        <v>5</v>
      </c>
      <c r="D29" s="41" t="s">
        <v>23</v>
      </c>
      <c r="E29" s="42">
        <v>100</v>
      </c>
      <c r="F29" s="43"/>
      <c r="G29" s="41" t="s">
        <v>23</v>
      </c>
      <c r="H29" s="42">
        <v>100</v>
      </c>
      <c r="I29" s="44"/>
      <c r="J29" s="39">
        <f t="shared" si="0"/>
        <v>3.0864197530864197</v>
      </c>
      <c r="K29" s="39"/>
      <c r="L29" s="39">
        <f t="shared" si="1"/>
        <v>3.0864197530864197</v>
      </c>
      <c r="M29" s="12"/>
    </row>
    <row r="30" spans="1:13" ht="11.25">
      <c r="A30" s="33">
        <v>24</v>
      </c>
      <c r="B30" s="40" t="s">
        <v>51</v>
      </c>
      <c r="C30" s="35">
        <v>5</v>
      </c>
      <c r="D30" s="41" t="s">
        <v>23</v>
      </c>
      <c r="E30" s="42">
        <v>100</v>
      </c>
      <c r="F30" s="43"/>
      <c r="G30" s="41" t="s">
        <v>23</v>
      </c>
      <c r="H30" s="42">
        <v>100</v>
      </c>
      <c r="I30" s="44"/>
      <c r="J30" s="39">
        <f t="shared" si="0"/>
        <v>3.0864197530864197</v>
      </c>
      <c r="K30" s="39"/>
      <c r="L30" s="39">
        <f t="shared" si="1"/>
        <v>3.0864197530864197</v>
      </c>
      <c r="M30" s="12"/>
    </row>
    <row r="31" spans="1:13" ht="11.25">
      <c r="A31" s="33">
        <v>25</v>
      </c>
      <c r="B31" s="40" t="s">
        <v>52</v>
      </c>
      <c r="C31" s="35">
        <v>5</v>
      </c>
      <c r="D31" s="41" t="s">
        <v>53</v>
      </c>
      <c r="E31" s="42">
        <v>100</v>
      </c>
      <c r="F31" s="43"/>
      <c r="G31" s="41" t="s">
        <v>54</v>
      </c>
      <c r="H31" s="42">
        <v>10</v>
      </c>
      <c r="I31" s="44"/>
      <c r="J31" s="39">
        <f t="shared" si="0"/>
        <v>3.0864197530864197</v>
      </c>
      <c r="K31" s="39"/>
      <c r="L31" s="39">
        <f t="shared" si="1"/>
        <v>0.30864197530864196</v>
      </c>
      <c r="M31" s="12"/>
    </row>
    <row r="32" spans="1:13" ht="11.25">
      <c r="A32" s="33">
        <v>26</v>
      </c>
      <c r="B32" s="40" t="s">
        <v>55</v>
      </c>
      <c r="C32" s="35">
        <v>5</v>
      </c>
      <c r="D32" s="41" t="s">
        <v>23</v>
      </c>
      <c r="E32" s="42">
        <v>100</v>
      </c>
      <c r="F32" s="43"/>
      <c r="G32" s="41" t="s">
        <v>56</v>
      </c>
      <c r="H32" s="42">
        <v>0</v>
      </c>
      <c r="I32" s="44"/>
      <c r="J32" s="39">
        <f t="shared" si="0"/>
        <v>3.0864197530864197</v>
      </c>
      <c r="K32" s="39"/>
      <c r="L32" s="39">
        <f t="shared" si="1"/>
        <v>0</v>
      </c>
      <c r="M32" s="12"/>
    </row>
    <row r="33" spans="1:13" ht="11.25">
      <c r="A33" s="33">
        <v>27</v>
      </c>
      <c r="B33" s="40" t="s">
        <v>57</v>
      </c>
      <c r="C33" s="35">
        <v>5</v>
      </c>
      <c r="D33" s="41" t="s">
        <v>58</v>
      </c>
      <c r="E33" s="42">
        <v>100</v>
      </c>
      <c r="F33" s="43"/>
      <c r="G33" s="41" t="s">
        <v>71</v>
      </c>
      <c r="H33" s="42">
        <v>75</v>
      </c>
      <c r="I33" s="44"/>
      <c r="J33" s="39">
        <f t="shared" si="0"/>
        <v>3.0864197530864197</v>
      </c>
      <c r="K33" s="39"/>
      <c r="L33" s="39">
        <f t="shared" si="1"/>
        <v>2.314814814814815</v>
      </c>
      <c r="M33" s="12"/>
    </row>
    <row r="34" spans="1:13" ht="11.25">
      <c r="A34" s="33">
        <v>28</v>
      </c>
      <c r="B34" s="40" t="s">
        <v>59</v>
      </c>
      <c r="C34" s="35">
        <v>5</v>
      </c>
      <c r="D34" s="41" t="s">
        <v>23</v>
      </c>
      <c r="E34" s="42">
        <v>100</v>
      </c>
      <c r="F34" s="43"/>
      <c r="G34" s="41" t="s">
        <v>23</v>
      </c>
      <c r="H34" s="42">
        <v>100</v>
      </c>
      <c r="I34" s="44"/>
      <c r="J34" s="39">
        <f t="shared" si="0"/>
        <v>3.0864197530864197</v>
      </c>
      <c r="K34" s="39"/>
      <c r="L34" s="39">
        <f t="shared" si="1"/>
        <v>3.0864197530864197</v>
      </c>
      <c r="M34" s="12"/>
    </row>
    <row r="35" spans="1:13" ht="11.25">
      <c r="A35" s="33">
        <v>29</v>
      </c>
      <c r="B35" s="40" t="s">
        <v>70</v>
      </c>
      <c r="C35" s="35">
        <v>5</v>
      </c>
      <c r="D35" s="41" t="s">
        <v>22</v>
      </c>
      <c r="E35" s="42">
        <v>0</v>
      </c>
      <c r="F35" s="43"/>
      <c r="G35" s="41" t="s">
        <v>38</v>
      </c>
      <c r="H35" s="42">
        <v>100</v>
      </c>
      <c r="I35" s="44"/>
      <c r="J35" s="39">
        <f t="shared" si="0"/>
        <v>0</v>
      </c>
      <c r="K35" s="39"/>
      <c r="L35" s="39">
        <f t="shared" si="1"/>
        <v>3.0864197530864197</v>
      </c>
      <c r="M35" s="12"/>
    </row>
    <row r="36" spans="1:13" ht="11.25">
      <c r="A36" s="33">
        <v>30</v>
      </c>
      <c r="B36" s="40" t="s">
        <v>74</v>
      </c>
      <c r="C36" s="35">
        <v>5</v>
      </c>
      <c r="D36" s="41" t="s">
        <v>23</v>
      </c>
      <c r="E36" s="42">
        <v>100</v>
      </c>
      <c r="F36" s="43"/>
      <c r="G36" s="41" t="s">
        <v>23</v>
      </c>
      <c r="H36" s="42">
        <v>100</v>
      </c>
      <c r="I36" s="44"/>
      <c r="J36" s="39">
        <f>$C36/C$44*E36</f>
        <v>3.0864197530864197</v>
      </c>
      <c r="K36" s="39"/>
      <c r="L36" s="39">
        <f>$C36/C$44*H36</f>
        <v>3.0864197530864197</v>
      </c>
      <c r="M36" s="12"/>
    </row>
    <row r="37" spans="1:13" ht="11.25">
      <c r="A37" s="33">
        <v>31</v>
      </c>
      <c r="B37" s="40" t="s">
        <v>73</v>
      </c>
      <c r="C37" s="35">
        <v>5</v>
      </c>
      <c r="D37" s="41" t="s">
        <v>22</v>
      </c>
      <c r="E37" s="42">
        <v>0</v>
      </c>
      <c r="F37" s="43"/>
      <c r="G37" s="41" t="s">
        <v>23</v>
      </c>
      <c r="H37" s="42">
        <v>150</v>
      </c>
      <c r="I37" s="44"/>
      <c r="J37" s="39">
        <f>$C37/C$44*E37</f>
        <v>0</v>
      </c>
      <c r="K37" s="39"/>
      <c r="L37" s="39">
        <f>$C37/C$44*H37</f>
        <v>4.62962962962963</v>
      </c>
      <c r="M37" s="12"/>
    </row>
    <row r="38" spans="1:13" ht="11.25">
      <c r="A38" s="33">
        <v>32</v>
      </c>
      <c r="B38" s="40"/>
      <c r="C38" s="35"/>
      <c r="D38" s="41"/>
      <c r="E38" s="42"/>
      <c r="F38" s="43"/>
      <c r="G38" s="41"/>
      <c r="H38" s="42"/>
      <c r="I38" s="44"/>
      <c r="J38" s="39">
        <f>$C38/C$44*E38</f>
        <v>0</v>
      </c>
      <c r="K38" s="39"/>
      <c r="L38" s="39">
        <f>$C38/C$44*H38</f>
        <v>0</v>
      </c>
      <c r="M38" s="12"/>
    </row>
    <row r="39" spans="1:13" ht="11.25">
      <c r="A39" s="33">
        <v>33</v>
      </c>
      <c r="B39" s="40"/>
      <c r="C39" s="35"/>
      <c r="D39" s="41"/>
      <c r="E39" s="42"/>
      <c r="F39" s="43"/>
      <c r="G39" s="41"/>
      <c r="H39" s="42"/>
      <c r="I39" s="44"/>
      <c r="J39" s="39">
        <f>$C39/C$44*E39</f>
        <v>0</v>
      </c>
      <c r="K39" s="39"/>
      <c r="L39" s="39">
        <f>$C39/C$44*H39</f>
        <v>0</v>
      </c>
      <c r="M39" s="12"/>
    </row>
    <row r="40" spans="1:13" ht="11.25">
      <c r="A40" s="33">
        <v>34</v>
      </c>
      <c r="B40" s="40"/>
      <c r="C40" s="35"/>
      <c r="D40" s="41"/>
      <c r="E40" s="42"/>
      <c r="F40" s="43"/>
      <c r="G40" s="41"/>
      <c r="H40" s="42"/>
      <c r="I40" s="44"/>
      <c r="J40" s="39">
        <f t="shared" si="0"/>
        <v>0</v>
      </c>
      <c r="K40" s="39"/>
      <c r="L40" s="39">
        <f t="shared" si="1"/>
        <v>0</v>
      </c>
      <c r="M40" s="12"/>
    </row>
    <row r="41" spans="1:13" ht="11.25">
      <c r="A41" s="33">
        <v>35</v>
      </c>
      <c r="B41" s="40" t="s">
        <v>60</v>
      </c>
      <c r="C41" s="35">
        <v>0</v>
      </c>
      <c r="D41" s="41" t="s">
        <v>22</v>
      </c>
      <c r="E41" s="37">
        <v>0</v>
      </c>
      <c r="F41" s="43"/>
      <c r="G41" s="33" t="s">
        <v>22</v>
      </c>
      <c r="H41" s="37">
        <v>0</v>
      </c>
      <c r="I41" s="44"/>
      <c r="J41" s="39">
        <f t="shared" si="0"/>
        <v>0</v>
      </c>
      <c r="K41" s="39"/>
      <c r="L41" s="39">
        <f t="shared" si="1"/>
        <v>0</v>
      </c>
      <c r="M41" s="12"/>
    </row>
    <row r="42" spans="1:13" ht="11.25">
      <c r="A42" s="33">
        <v>36</v>
      </c>
      <c r="B42" s="40" t="s">
        <v>61</v>
      </c>
      <c r="C42" s="35">
        <v>0</v>
      </c>
      <c r="D42" s="41" t="s">
        <v>22</v>
      </c>
      <c r="E42" s="37">
        <v>0</v>
      </c>
      <c r="F42" s="43"/>
      <c r="G42" s="33" t="s">
        <v>22</v>
      </c>
      <c r="H42" s="37">
        <v>0</v>
      </c>
      <c r="I42" s="44"/>
      <c r="J42" s="39">
        <f t="shared" si="0"/>
        <v>0</v>
      </c>
      <c r="K42" s="39"/>
      <c r="L42" s="39">
        <f t="shared" si="1"/>
        <v>0</v>
      </c>
      <c r="M42" s="12"/>
    </row>
    <row r="43" spans="3:13" ht="12" thickBot="1">
      <c r="C43" s="23"/>
      <c r="F43" s="12"/>
      <c r="I43" s="44"/>
      <c r="J43" s="6"/>
      <c r="K43" s="6"/>
      <c r="L43" s="6"/>
      <c r="M43" s="12"/>
    </row>
    <row r="44" spans="2:13" ht="12" thickBot="1">
      <c r="B44" s="47" t="s">
        <v>62</v>
      </c>
      <c r="C44" s="48">
        <f>SUM(C7:C43)</f>
        <v>162</v>
      </c>
      <c r="D44" s="49"/>
      <c r="E44" s="50">
        <f>SUM(E7:E43)</f>
        <v>2379.5</v>
      </c>
      <c r="F44" s="17"/>
      <c r="G44" s="49"/>
      <c r="H44" s="50">
        <f>SUM(H7:H43)</f>
        <v>2522.5</v>
      </c>
      <c r="I44" s="51"/>
      <c r="J44" s="52">
        <f>SUM(J7:J43)</f>
        <v>74.2685185185185</v>
      </c>
      <c r="K44" s="53"/>
      <c r="L44" s="52">
        <f>SUM(L7:L43)</f>
        <v>82.17592592592591</v>
      </c>
      <c r="M44" s="12"/>
    </row>
    <row r="45" spans="2:12" ht="12" thickBot="1">
      <c r="B45" s="22" t="s">
        <v>63</v>
      </c>
      <c r="I45" s="6"/>
      <c r="J45" s="6"/>
      <c r="K45" s="26">
        <f>L44/J44</f>
        <v>1.1064705148983918</v>
      </c>
      <c r="L45" s="6"/>
    </row>
    <row r="46" spans="9:12" ht="11.25">
      <c r="I46" s="6"/>
      <c r="J46" s="6"/>
      <c r="K46" s="32"/>
      <c r="L46" s="6"/>
    </row>
    <row r="47" spans="2:12" ht="11.25">
      <c r="B47" s="3" t="s">
        <v>64</v>
      </c>
      <c r="E47" s="54"/>
      <c r="I47" s="55" t="s">
        <v>65</v>
      </c>
      <c r="J47" s="54">
        <f>D4/J44</f>
        <v>0.6732327639945145</v>
      </c>
      <c r="K47" s="6"/>
      <c r="L47" s="54">
        <f>G4/L44</f>
        <v>0.9735211267605636</v>
      </c>
    </row>
    <row r="48" spans="2:12" ht="11.25">
      <c r="B48" s="3" t="s">
        <v>66</v>
      </c>
      <c r="J48" s="6"/>
      <c r="K48" s="6"/>
      <c r="L48" s="6"/>
    </row>
    <row r="49" spans="9:12" ht="12" thickBot="1">
      <c r="I49" s="55" t="s">
        <v>67</v>
      </c>
      <c r="J49" s="56">
        <f>1/J47</f>
        <v>1.4853703703703702</v>
      </c>
      <c r="L49" s="56">
        <f>1/L47</f>
        <v>1.027199074074074</v>
      </c>
    </row>
    <row r="50" ht="12" thickBot="1">
      <c r="K50" s="57">
        <f>IF(J51&gt;L51,J51/L51,L51/J51)</f>
        <v>1.4460394366197185</v>
      </c>
    </row>
    <row r="51" spans="2:12" ht="11.25">
      <c r="B51" s="58" t="s">
        <v>68</v>
      </c>
      <c r="I51" s="59" t="s">
        <v>69</v>
      </c>
      <c r="J51" s="60">
        <f>J49/J49</f>
        <v>1</v>
      </c>
      <c r="K51" s="61"/>
      <c r="L51" s="60">
        <f>L49/J49</f>
        <v>0.6915440718114948</v>
      </c>
    </row>
    <row r="52" spans="2:12" ht="11.25" customHeight="1">
      <c r="B52" s="62" t="s">
        <v>75</v>
      </c>
      <c r="C52" s="62"/>
      <c r="D52" s="62"/>
      <c r="E52" s="62"/>
      <c r="F52" s="62"/>
      <c r="G52" s="62"/>
      <c r="H52" s="62"/>
      <c r="J52" s="63" t="str">
        <f>IF(J51&gt;L51,"BEST VALUE","")</f>
        <v>BEST VALUE</v>
      </c>
      <c r="L52" s="63">
        <f>IF(L51&gt;J51,"BEST VALUE","")</f>
      </c>
    </row>
    <row r="53" spans="2:8" ht="11.25">
      <c r="B53" s="62"/>
      <c r="C53" s="62"/>
      <c r="D53" s="62"/>
      <c r="E53" s="62"/>
      <c r="F53" s="62"/>
      <c r="G53" s="62"/>
      <c r="H53" s="62"/>
    </row>
    <row r="54" spans="2:8" ht="11.25">
      <c r="B54" s="62"/>
      <c r="C54" s="62"/>
      <c r="D54" s="62"/>
      <c r="E54" s="62"/>
      <c r="F54" s="62"/>
      <c r="G54" s="62"/>
      <c r="H54" s="62"/>
    </row>
    <row r="55" spans="2:8" ht="11.25">
      <c r="B55" s="62"/>
      <c r="C55" s="62"/>
      <c r="D55" s="62"/>
      <c r="E55" s="62"/>
      <c r="F55" s="62"/>
      <c r="G55" s="62"/>
      <c r="H55" s="62"/>
    </row>
    <row r="56" spans="2:8" ht="13.5" customHeight="1">
      <c r="B56" s="62" t="s">
        <v>76</v>
      </c>
      <c r="C56" s="62"/>
      <c r="D56" s="62"/>
      <c r="E56" s="62"/>
      <c r="F56" s="62"/>
      <c r="G56" s="62"/>
      <c r="H56" s="62"/>
    </row>
    <row r="57" spans="2:8" ht="11.25">
      <c r="B57" s="62"/>
      <c r="C57" s="62"/>
      <c r="D57" s="62"/>
      <c r="E57" s="62"/>
      <c r="F57" s="62"/>
      <c r="G57" s="62"/>
      <c r="H57" s="62"/>
    </row>
    <row r="58" spans="2:8" ht="11.25">
      <c r="B58" s="62"/>
      <c r="C58" s="62"/>
      <c r="D58" s="62"/>
      <c r="E58" s="62"/>
      <c r="F58" s="62"/>
      <c r="G58" s="62"/>
      <c r="H58" s="62"/>
    </row>
    <row r="59" spans="2:8" ht="11.25" customHeight="1">
      <c r="B59" s="62"/>
      <c r="C59" s="62"/>
      <c r="D59" s="62"/>
      <c r="E59" s="62"/>
      <c r="F59" s="62"/>
      <c r="G59" s="62"/>
      <c r="H59" s="62"/>
    </row>
    <row r="60" spans="2:8" ht="11.25">
      <c r="B60" s="64"/>
      <c r="C60" s="64"/>
      <c r="D60" s="64"/>
      <c r="E60" s="64"/>
      <c r="F60" s="64"/>
      <c r="G60" s="64"/>
      <c r="H60" s="64"/>
    </row>
    <row r="61" spans="2:8" ht="11.25">
      <c r="B61" s="64"/>
      <c r="C61" s="64"/>
      <c r="D61" s="64"/>
      <c r="E61" s="64"/>
      <c r="F61" s="64"/>
      <c r="G61" s="64"/>
      <c r="H61" s="64"/>
    </row>
    <row r="62" spans="2:8" ht="11.25">
      <c r="B62" s="64"/>
      <c r="C62" s="64"/>
      <c r="D62" s="64"/>
      <c r="E62" s="64"/>
      <c r="F62" s="64"/>
      <c r="G62" s="64"/>
      <c r="H62" s="64"/>
    </row>
    <row r="63" spans="2:8" ht="11.25">
      <c r="B63" s="64"/>
      <c r="C63" s="64"/>
      <c r="D63" s="64"/>
      <c r="E63" s="64"/>
      <c r="F63" s="64"/>
      <c r="G63" s="64"/>
      <c r="H63" s="64"/>
    </row>
    <row r="64" spans="2:8" ht="11.25">
      <c r="B64" s="64"/>
      <c r="C64" s="64"/>
      <c r="D64" s="64"/>
      <c r="E64" s="64"/>
      <c r="F64" s="64"/>
      <c r="G64" s="64"/>
      <c r="H64" s="64"/>
    </row>
  </sheetData>
  <sheetProtection insertRows="0" selectLockedCells="1"/>
  <mergeCells count="4">
    <mergeCell ref="B56:H59"/>
    <mergeCell ref="J2:L2"/>
    <mergeCell ref="B1:L1"/>
    <mergeCell ref="B52:H55"/>
  </mergeCells>
  <conditionalFormatting sqref="J51">
    <cfRule type="cellIs" priority="1" dxfId="0" operator="greaterThan" stopIfTrue="1">
      <formula>$L$51</formula>
    </cfRule>
  </conditionalFormatting>
  <conditionalFormatting sqref="L51">
    <cfRule type="cellIs" priority="2" dxfId="0" operator="greaterThan" stopIfTrue="1">
      <formula>$J$51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Simon Revere Mouer III</dc:creator>
  <cp:keywords/>
  <dc:description/>
  <cp:lastModifiedBy>Dr. Simon Revere Mouer III</cp:lastModifiedBy>
  <dcterms:created xsi:type="dcterms:W3CDTF">2011-08-29T02:50:02Z</dcterms:created>
  <dcterms:modified xsi:type="dcterms:W3CDTF">2011-08-30T21:30:19Z</dcterms:modified>
  <cp:category/>
  <cp:version/>
  <cp:contentType/>
  <cp:contentStatus/>
</cp:coreProperties>
</file>